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460" windowHeight="22980" activeTab="0"/>
  </bookViews>
  <sheets>
    <sheet name="Cues" sheetId="1" r:id="rId1"/>
    <sheet name="Contact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<sst xmlns="http://schemas.openxmlformats.org/spreadsheetml/2006/main" count="275" uniqueCount="126">
  <si>
    <t>MANNING PARK LODGE  Washrooms Open 24/7 (Separate Building W. of Restaurant)                   Store/Gift Shop - open ~ 9 am - 7 pm                                  !! CAUTION BEAR IN AREA !!</t>
  </si>
  <si>
    <r>
      <t xml:space="preserve">CONTROL #7 - Harrison (INFO)  </t>
    </r>
    <r>
      <rPr>
        <sz val="12"/>
        <color indexed="8"/>
        <rFont val="Arial"/>
        <family val="2"/>
      </rPr>
      <t xml:space="preserve">                                Open Sat 10:39 pm - Sun 5:42 pm</t>
    </r>
  </si>
  <si>
    <t>HWY 1 (Water Ave), across Fraser River to HWY 7</t>
  </si>
  <si>
    <r>
      <t>FINISH CONTROL Tim Horton's</t>
    </r>
    <r>
      <rPr>
        <sz val="12"/>
        <rFont val="Arial"/>
        <family val="2"/>
      </rPr>
      <t xml:space="preserve">                             Open Sun 00:48 am - Sun 10:00 pm</t>
    </r>
  </si>
  <si>
    <t xml:space="preserve">IN CASE OF ABANDONMENT OR EMERGENCY: </t>
  </si>
  <si>
    <t>SOUTH FRASER WAY b/c SUMAS WAY at lights</t>
  </si>
  <si>
    <r>
      <t xml:space="preserve">CONTROL #1 - Hope (Chevron or your choice).              </t>
    </r>
    <r>
      <rPr>
        <sz val="12"/>
        <color indexed="8"/>
        <rFont val="Arial"/>
        <family val="2"/>
      </rPr>
      <t>Open Sat 08:31 am - Sat 11:42 am</t>
    </r>
  </si>
  <si>
    <t>6 AVENUE</t>
  </si>
  <si>
    <t>KAWKAWA LAKE RD</t>
  </si>
  <si>
    <r>
      <t>PHONE/TEXT: 1-</t>
    </r>
    <r>
      <rPr>
        <i/>
        <sz val="11"/>
        <rFont val="Arial"/>
        <family val="2"/>
      </rPr>
      <t>604-868-5864 (Colin cel)</t>
    </r>
  </si>
  <si>
    <r>
      <t>PHONE: 1-</t>
    </r>
    <r>
      <rPr>
        <i/>
        <sz val="11"/>
        <rFont val="Arial"/>
        <family val="2"/>
      </rPr>
      <t>604-271-7152 (Colin Home)</t>
    </r>
  </si>
  <si>
    <r>
      <t>PHONE: 1-250-295-4334</t>
    </r>
    <r>
      <rPr>
        <i/>
        <sz val="11"/>
        <rFont val="Arial"/>
        <family val="2"/>
      </rPr>
      <t xml:space="preserve"> (Bob Home - Princeton)</t>
    </r>
  </si>
  <si>
    <t>HORNE ST.</t>
  </si>
  <si>
    <t>Stay in left lane; pass under overpass (use caution, no shoulder)</t>
  </si>
  <si>
    <t>Stay on HORNE ST.</t>
  </si>
  <si>
    <t>Mission Bridge HWY 11, USE SIDEWALK, no shoulder on bridge</t>
  </si>
  <si>
    <t>YARROW CENTRAL, becomes                              VEDDER MOUNTAIN RD</t>
  </si>
  <si>
    <t>Route Description                                                    Updated 31 May 2012</t>
  </si>
  <si>
    <t>Follow Signs to HWY 5 North ON-RAMP</t>
  </si>
  <si>
    <r>
      <t xml:space="preserve">CONTROL #2 - Britton Creek Rest Area             </t>
    </r>
    <r>
      <rPr>
        <sz val="12"/>
        <color indexed="8"/>
        <rFont val="Arial"/>
        <family val="2"/>
      </rPr>
      <t xml:space="preserve">    Open Sat 10:08 am - Sat 3:21 pm</t>
    </r>
  </si>
  <si>
    <t>Follow signs to return to HWY 5 North to MERRITT</t>
  </si>
  <si>
    <t>EXIT 256 for COLDWATER RD                                       !! CAUTION CATTLE GUARD!!</t>
  </si>
  <si>
    <t>COLDWATER RD. !! CAUTION CATTLE GUARD  !!</t>
  </si>
  <si>
    <r>
      <t xml:space="preserve">CONTROL #3 - Merritt (Nicola &amp; Voight)                Your choice. </t>
    </r>
    <r>
      <rPr>
        <sz val="12"/>
        <color indexed="8"/>
        <rFont val="Arial"/>
        <family val="2"/>
      </rPr>
      <t>Open Sat 11:59 am - Sat 7:32 pm</t>
    </r>
  </si>
  <si>
    <t>NICOLA AVE, becomes HWY 97C/5A to Princeton;        cross Coquihalla Hwy</t>
  </si>
  <si>
    <t>HWY 5A south to Princeton                                              !! CAUTION CATTLE GUARD AFTER TURN!!</t>
  </si>
  <si>
    <t xml:space="preserve">20m gravel path leads to PAVED &amp; LIGHTED TRANSCANADA TRAIL </t>
  </si>
  <si>
    <t>HWY 3 EAST to HOPE                                                    !!  CAUTION BROKEN SHOULDER  !!</t>
  </si>
  <si>
    <t>COLDWATER RD</t>
  </si>
  <si>
    <t>U</t>
  </si>
  <si>
    <t>W</t>
  </si>
  <si>
    <t>HWY 3 EAST to HOPE</t>
  </si>
  <si>
    <t>N/W</t>
  </si>
  <si>
    <t>TOWNSHIPLINE RD</t>
  </si>
  <si>
    <t>"Princeton"</t>
  </si>
  <si>
    <t>June 2-3, 2012</t>
  </si>
  <si>
    <t>Colin Fingler</t>
  </si>
  <si>
    <t>SO</t>
  </si>
  <si>
    <t>E</t>
  </si>
  <si>
    <t>R</t>
  </si>
  <si>
    <t>S</t>
  </si>
  <si>
    <t>L</t>
  </si>
  <si>
    <t>CO</t>
  </si>
  <si>
    <t>NE</t>
  </si>
  <si>
    <t>N</t>
  </si>
  <si>
    <t>BL</t>
  </si>
  <si>
    <t>Tim Horton's</t>
  </si>
  <si>
    <t>1861 Sumas Way, Abbotsford</t>
  </si>
  <si>
    <t>604-855-3527 (Brian)</t>
  </si>
  <si>
    <t>E/S</t>
  </si>
  <si>
    <t>SUMAS WAY (Hwy 11), cross under HWY 1</t>
  </si>
  <si>
    <t>E/N</t>
  </si>
  <si>
    <t>N/W/S</t>
  </si>
  <si>
    <t>OLD HEDLEY RD</t>
  </si>
  <si>
    <t>HWY 3 EAST (to OSOYOOS)</t>
  </si>
  <si>
    <t>SE</t>
  </si>
  <si>
    <t>OLD HOPE-PRINCETON WAY</t>
  </si>
  <si>
    <t>3 AVENUE</t>
  </si>
  <si>
    <t>WALLACE STREET</t>
  </si>
  <si>
    <t>HWY 11 SOUTH</t>
  </si>
  <si>
    <t>HWY 5A South (Allison Lake Prov Park)</t>
  </si>
  <si>
    <t>NICOLA AVE to VOIGHT ST.</t>
  </si>
  <si>
    <t>LINDELL RD (Don't go up the hill!)</t>
  </si>
  <si>
    <t>PROMONTORY RD.</t>
  </si>
  <si>
    <t>CHILLIWACK RIVER RD.</t>
  </si>
  <si>
    <t>BAILEY RD.</t>
  </si>
  <si>
    <t>DELAIR RD.</t>
  </si>
  <si>
    <t>SOUTH PARALLEL RD.</t>
  </si>
  <si>
    <t>NO. 3 RD.</t>
  </si>
  <si>
    <t>TOLMIE RD.</t>
  </si>
  <si>
    <t>NO. 3. RD., east then follow south</t>
  </si>
  <si>
    <t>START/FINISH: Tim Horton's, 1861 Sumas Way @ Delair Rd.</t>
  </si>
  <si>
    <t>ABBOTSFORD</t>
  </si>
  <si>
    <t>Tim Horton's, SW corner Sumas Way @ Delair Rd.</t>
  </si>
  <si>
    <t>beside the Super '8' Hotel, n. of  Hwy 11 @ Hwy 1 (Exit 92)</t>
  </si>
  <si>
    <t>CONTROL</t>
  </si>
  <si>
    <t>ANNIS ROAD - Cross over HWY 1</t>
  </si>
  <si>
    <t>YALE ROAD EAST - Cross over HWY 9</t>
  </si>
  <si>
    <t>YALE ROAD</t>
  </si>
  <si>
    <t>OVERPASS over HWY 1</t>
  </si>
  <si>
    <t>ON-RAMP to HWY 1 EAST</t>
  </si>
  <si>
    <t>WATER ST (HWY 1)</t>
  </si>
  <si>
    <t>CAUTION   !!CATTLE GUARD!!</t>
  </si>
  <si>
    <r>
      <t>PHONE: 1-250-293-6258</t>
    </r>
    <r>
      <rPr>
        <i/>
        <sz val="11"/>
        <rFont val="Arial"/>
        <family val="2"/>
      </rPr>
      <t xml:space="preserve"> (Bob M. cel - Princeton)</t>
    </r>
  </si>
  <si>
    <t>or</t>
  </si>
  <si>
    <t>HWY 3 WEST to Princeton, then immediate right after bridge handrail ends, onto gravel path</t>
  </si>
  <si>
    <r>
      <t xml:space="preserve">CONTROL #5 - Stemwinder Prov Park                  </t>
    </r>
    <r>
      <rPr>
        <sz val="12"/>
        <color indexed="8"/>
        <rFont val="Arial"/>
        <family val="2"/>
      </rPr>
      <t xml:space="preserve"> Open Sat 3:54 pm - Sun 03:54 am</t>
    </r>
  </si>
  <si>
    <r>
      <t>CONTROL #4 - Princeton Evergreen Motel</t>
    </r>
    <r>
      <rPr>
        <sz val="12"/>
        <color indexed="8"/>
        <rFont val="Arial"/>
        <family val="2"/>
      </rPr>
      <t xml:space="preserve">                   Open Sat 2:49 pm - Sun 1:36 am</t>
    </r>
  </si>
  <si>
    <r>
      <t>CONTROL #6 - Princeton Evergreen Motel</t>
    </r>
    <r>
      <rPr>
        <sz val="12"/>
        <color indexed="8"/>
        <rFont val="Arial"/>
        <family val="2"/>
      </rPr>
      <t xml:space="preserve">                   Open Sat 4:53 pm - Sun 06:01 am</t>
    </r>
  </si>
  <si>
    <t>RIVERSIDE ST. (signed westbound)</t>
  </si>
  <si>
    <t>GLASGOW/MURRAY ST (HWY 11) Left Lane follow signs for Mission Bridge to Abbotsford</t>
  </si>
  <si>
    <t>GLADYS AVENUE (continue Straight)</t>
  </si>
  <si>
    <t>UnderPass to SOUTH FRASER WAY/HWY 11</t>
  </si>
  <si>
    <t>HWY 5A South (BRIDGE ST)</t>
  </si>
  <si>
    <t>HWY 3 WEST (to PRINCETON)</t>
  </si>
  <si>
    <t>EXIT 173 to OLD HOPE-PRINCETON WAY</t>
  </si>
  <si>
    <t>HWY 7 WEST (Lougheed Highway)</t>
  </si>
  <si>
    <t>EXIT R to HWY 7 WEST (Lougheed Highway)</t>
  </si>
  <si>
    <t>HWY 9 North to Harrison Hot Springs</t>
  </si>
  <si>
    <t>HWY 9 South to Agassiz</t>
  </si>
  <si>
    <t>SW</t>
  </si>
  <si>
    <t>Follow 1st exit off bridge</t>
  </si>
  <si>
    <t>Follow loop up to on ramp to Hwy 11 South</t>
  </si>
  <si>
    <t>EXIT #228 BRITTON CREEK REST AREA</t>
  </si>
  <si>
    <t>HIGHWAY 1 EAST - RUMBLE STRIPS!!</t>
  </si>
  <si>
    <t>COQUIHALLA HWY 5 North</t>
  </si>
  <si>
    <t>Take Service Road around BIG BEAR SNOWSHED - Lots of Sand/Gravel inside!!</t>
  </si>
  <si>
    <t>ANNIS ROAD !! CAUTION RRX !!</t>
  </si>
  <si>
    <t>YALE ROAD EAST !! CAUTION ANGLE RRX!</t>
  </si>
  <si>
    <t>Cross Chilliwack River, becomes VEDDER RD</t>
  </si>
  <si>
    <t>BANFORD RD</t>
  </si>
  <si>
    <t>McGUIRE RD</t>
  </si>
  <si>
    <t>GIBSON RD</t>
  </si>
  <si>
    <t>PRAIRIE CENTRAL ROAD</t>
  </si>
  <si>
    <t>ANNIS ROAD</t>
  </si>
  <si>
    <t>YALE ROAD EAST</t>
  </si>
  <si>
    <t xml:space="preserve">  Dist.(cum.)</t>
  </si>
  <si>
    <t xml:space="preserve">  Turn</t>
  </si>
  <si>
    <t xml:space="preserve">  Direction</t>
  </si>
  <si>
    <t xml:space="preserve">  Dist.(int.)</t>
  </si>
  <si>
    <t>OPEN</t>
  </si>
  <si>
    <t>CLOSE</t>
  </si>
  <si>
    <t>BR</t>
  </si>
  <si>
    <t>EXIT #170 (Hope), still HWY 1</t>
  </si>
  <si>
    <t>OTHELLO ROAD</t>
  </si>
  <si>
    <t>W/S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</si>
</sst>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ddd\ hh:mm"/>
    <numFmt numFmtId="175" formatCode="hh:mm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left" vertical="center" wrapText="1"/>
    </xf>
    <xf numFmtId="2" fontId="5" fillId="35" borderId="16" xfId="0" applyNumberFormat="1" applyFont="1" applyFill="1" applyBorder="1" applyAlignment="1">
      <alignment horizontal="left" vertical="center" wrapText="1"/>
    </xf>
    <xf numFmtId="2" fontId="5" fillId="35" borderId="16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2" fontId="5" fillId="0" borderId="14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0" fontId="15" fillId="35" borderId="0" xfId="0" applyFont="1" applyFill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150" zoomScaleNormal="150" workbookViewId="0" topLeftCell="A1">
      <selection activeCell="I1" sqref="I1"/>
    </sheetView>
  </sheetViews>
  <sheetFormatPr defaultColWidth="8.8515625" defaultRowHeight="12.75"/>
  <cols>
    <col min="1" max="1" width="6.8515625" style="3" bestFit="1" customWidth="1"/>
    <col min="2" max="2" width="4.8515625" style="59" customWidth="1"/>
    <col min="3" max="3" width="7.28125" style="4" customWidth="1"/>
    <col min="4" max="4" width="50.421875" style="4" customWidth="1"/>
    <col min="5" max="5" width="5.421875" style="3" customWidth="1"/>
    <col min="6" max="7" width="12.140625" style="43" bestFit="1" customWidth="1"/>
  </cols>
  <sheetData>
    <row r="1" spans="1:7" s="28" customFormat="1" ht="16.5">
      <c r="A1" s="66" t="s">
        <v>34</v>
      </c>
      <c r="B1" s="67"/>
      <c r="C1" s="67"/>
      <c r="D1" s="67"/>
      <c r="E1" s="67"/>
      <c r="F1" s="38"/>
      <c r="G1" s="38"/>
    </row>
    <row r="2" spans="1:7" s="9" customFormat="1" ht="15">
      <c r="A2" s="68" t="s">
        <v>35</v>
      </c>
      <c r="B2" s="67"/>
      <c r="C2" s="67"/>
      <c r="D2" s="67"/>
      <c r="E2" s="67"/>
      <c r="F2" s="39"/>
      <c r="G2" s="39"/>
    </row>
    <row r="3" spans="1:7" s="9" customFormat="1" ht="15">
      <c r="A3" s="68" t="s">
        <v>36</v>
      </c>
      <c r="B3" s="67"/>
      <c r="C3" s="67"/>
      <c r="D3" s="67"/>
      <c r="E3" s="67"/>
      <c r="F3" s="39"/>
      <c r="G3" s="39"/>
    </row>
    <row r="4" spans="1:7" s="9" customFormat="1" ht="15">
      <c r="A4" s="68" t="s">
        <v>71</v>
      </c>
      <c r="B4" s="67"/>
      <c r="C4" s="67"/>
      <c r="D4" s="67"/>
      <c r="E4" s="67"/>
      <c r="F4" s="39"/>
      <c r="G4" s="39"/>
    </row>
    <row r="5" spans="1:7" s="9" customFormat="1" ht="15">
      <c r="A5" s="64" t="s">
        <v>72</v>
      </c>
      <c r="B5" s="65"/>
      <c r="C5" s="65"/>
      <c r="D5" s="65"/>
      <c r="E5" s="65"/>
      <c r="F5" s="39" t="s">
        <v>75</v>
      </c>
      <c r="G5" s="39" t="s">
        <v>75</v>
      </c>
    </row>
    <row r="6" spans="1:7" s="9" customFormat="1" ht="15">
      <c r="A6" s="64" t="s">
        <v>74</v>
      </c>
      <c r="B6" s="65"/>
      <c r="C6" s="65"/>
      <c r="D6" s="65"/>
      <c r="E6" s="65"/>
      <c r="F6" s="39" t="s">
        <v>120</v>
      </c>
      <c r="G6" s="39" t="s">
        <v>121</v>
      </c>
    </row>
    <row r="7" spans="1:7" ht="47.25" customHeight="1">
      <c r="A7" s="2" t="s">
        <v>116</v>
      </c>
      <c r="B7" s="56" t="s">
        <v>117</v>
      </c>
      <c r="C7" s="1" t="s">
        <v>118</v>
      </c>
      <c r="D7" s="37" t="s">
        <v>17</v>
      </c>
      <c r="E7" s="2" t="s">
        <v>119</v>
      </c>
      <c r="F7" s="40">
        <v>41062.25</v>
      </c>
      <c r="G7" s="40">
        <v>41062.25</v>
      </c>
    </row>
    <row r="8" spans="1:9" s="9" customFormat="1" ht="28.5" customHeight="1">
      <c r="A8" s="5">
        <v>0</v>
      </c>
      <c r="B8" s="6"/>
      <c r="C8" s="62">
        <f>A38-A8</f>
        <v>85.99999999999999</v>
      </c>
      <c r="D8" s="7" t="s">
        <v>73</v>
      </c>
      <c r="E8" s="8"/>
      <c r="F8" s="39">
        <v>34</v>
      </c>
      <c r="G8" s="39">
        <v>15</v>
      </c>
      <c r="H8" s="9">
        <v>32</v>
      </c>
      <c r="I8" s="9">
        <v>30</v>
      </c>
    </row>
    <row r="9" spans="1:7" s="9" customFormat="1" ht="15">
      <c r="A9" s="10">
        <v>0</v>
      </c>
      <c r="B9" s="11" t="s">
        <v>37</v>
      </c>
      <c r="C9" s="11" t="s">
        <v>38</v>
      </c>
      <c r="D9" s="32" t="s">
        <v>66</v>
      </c>
      <c r="E9" s="10">
        <v>0.1</v>
      </c>
      <c r="F9" s="39"/>
      <c r="G9" s="39"/>
    </row>
    <row r="10" spans="1:7" s="33" customFormat="1" ht="15">
      <c r="A10" s="29">
        <f>+A9+E9</f>
        <v>0.1</v>
      </c>
      <c r="B10" s="30" t="s">
        <v>39</v>
      </c>
      <c r="C10" s="30" t="s">
        <v>40</v>
      </c>
      <c r="D10" s="32" t="s">
        <v>50</v>
      </c>
      <c r="E10" s="29">
        <v>0.7</v>
      </c>
      <c r="F10" s="41"/>
      <c r="G10" s="41"/>
    </row>
    <row r="11" spans="1:7" s="9" customFormat="1" ht="15">
      <c r="A11" s="10">
        <f aca="true" t="shared" si="0" ref="A11:A70">+A10+E10</f>
        <v>0.7999999999999999</v>
      </c>
      <c r="B11" s="11" t="s">
        <v>41</v>
      </c>
      <c r="C11" s="11" t="s">
        <v>38</v>
      </c>
      <c r="D11" s="32" t="s">
        <v>67</v>
      </c>
      <c r="E11" s="10">
        <v>12.9</v>
      </c>
      <c r="F11" s="39"/>
      <c r="G11" s="39"/>
    </row>
    <row r="12" spans="1:7" s="9" customFormat="1" ht="15">
      <c r="A12" s="10">
        <f t="shared" si="0"/>
        <v>13.700000000000001</v>
      </c>
      <c r="B12" s="11" t="s">
        <v>39</v>
      </c>
      <c r="C12" s="11" t="s">
        <v>38</v>
      </c>
      <c r="D12" s="32" t="s">
        <v>68</v>
      </c>
      <c r="E12" s="10">
        <v>1.9</v>
      </c>
      <c r="F12" s="39"/>
      <c r="G12" s="39"/>
    </row>
    <row r="13" spans="1:7" s="9" customFormat="1" ht="15">
      <c r="A13" s="10">
        <f t="shared" si="0"/>
        <v>15.600000000000001</v>
      </c>
      <c r="B13" s="11" t="s">
        <v>39</v>
      </c>
      <c r="C13" s="11" t="s">
        <v>40</v>
      </c>
      <c r="D13" s="32" t="s">
        <v>69</v>
      </c>
      <c r="E13" s="10">
        <v>0.1</v>
      </c>
      <c r="F13" s="39"/>
      <c r="G13" s="39"/>
    </row>
    <row r="14" spans="1:7" s="9" customFormat="1" ht="15">
      <c r="A14" s="10">
        <f t="shared" si="0"/>
        <v>15.700000000000001</v>
      </c>
      <c r="B14" s="11" t="s">
        <v>41</v>
      </c>
      <c r="C14" s="11" t="s">
        <v>49</v>
      </c>
      <c r="D14" s="32" t="s">
        <v>70</v>
      </c>
      <c r="E14" s="10">
        <v>3</v>
      </c>
      <c r="F14" s="39"/>
      <c r="G14" s="39"/>
    </row>
    <row r="15" spans="1:7" s="9" customFormat="1" ht="30">
      <c r="A15" s="10">
        <f t="shared" si="0"/>
        <v>18.700000000000003</v>
      </c>
      <c r="B15" s="11" t="s">
        <v>41</v>
      </c>
      <c r="C15" s="11" t="s">
        <v>38</v>
      </c>
      <c r="D15" s="32" t="s">
        <v>16</v>
      </c>
      <c r="E15" s="10">
        <v>8</v>
      </c>
      <c r="F15" s="39"/>
      <c r="G15" s="39"/>
    </row>
    <row r="16" spans="1:7" s="9" customFormat="1" ht="15" customHeight="1">
      <c r="A16" s="10">
        <f t="shared" si="0"/>
        <v>26.700000000000003</v>
      </c>
      <c r="B16" s="11" t="s">
        <v>42</v>
      </c>
      <c r="C16" s="11" t="s">
        <v>43</v>
      </c>
      <c r="D16" s="32" t="s">
        <v>109</v>
      </c>
      <c r="E16" s="10">
        <v>1.6</v>
      </c>
      <c r="F16" s="39"/>
      <c r="G16" s="39"/>
    </row>
    <row r="17" spans="1:7" s="9" customFormat="1" ht="15">
      <c r="A17" s="10">
        <f t="shared" si="0"/>
        <v>28.300000000000004</v>
      </c>
      <c r="B17" s="11" t="s">
        <v>39</v>
      </c>
      <c r="C17" s="11" t="s">
        <v>38</v>
      </c>
      <c r="D17" s="32" t="s">
        <v>63</v>
      </c>
      <c r="E17" s="10">
        <v>1.1</v>
      </c>
      <c r="F17" s="39"/>
      <c r="G17" s="39"/>
    </row>
    <row r="18" spans="1:7" s="9" customFormat="1" ht="15">
      <c r="A18" s="10">
        <f t="shared" si="0"/>
        <v>29.400000000000006</v>
      </c>
      <c r="B18" s="11" t="s">
        <v>41</v>
      </c>
      <c r="C18" s="11" t="s">
        <v>44</v>
      </c>
      <c r="D18" s="32" t="s">
        <v>64</v>
      </c>
      <c r="E18" s="10">
        <v>0.9</v>
      </c>
      <c r="F18" s="39"/>
      <c r="G18" s="39"/>
    </row>
    <row r="19" spans="1:7" s="9" customFormat="1" ht="15">
      <c r="A19" s="10">
        <f t="shared" si="0"/>
        <v>30.300000000000004</v>
      </c>
      <c r="B19" s="11" t="s">
        <v>39</v>
      </c>
      <c r="C19" s="11" t="s">
        <v>38</v>
      </c>
      <c r="D19" s="32" t="s">
        <v>65</v>
      </c>
      <c r="E19" s="10">
        <v>2.1</v>
      </c>
      <c r="F19" s="39"/>
      <c r="G19" s="39"/>
    </row>
    <row r="20" spans="1:7" s="9" customFormat="1" ht="15">
      <c r="A20" s="10">
        <f t="shared" si="0"/>
        <v>32.400000000000006</v>
      </c>
      <c r="B20" s="11" t="s">
        <v>45</v>
      </c>
      <c r="C20" s="11" t="s">
        <v>38</v>
      </c>
      <c r="D20" s="32" t="s">
        <v>62</v>
      </c>
      <c r="E20" s="10">
        <v>1</v>
      </c>
      <c r="F20" s="39"/>
      <c r="G20" s="39"/>
    </row>
    <row r="21" spans="1:7" s="9" customFormat="1" ht="15">
      <c r="A21" s="10">
        <f t="shared" si="0"/>
        <v>33.400000000000006</v>
      </c>
      <c r="B21" s="11" t="s">
        <v>41</v>
      </c>
      <c r="C21" s="11" t="s">
        <v>44</v>
      </c>
      <c r="D21" s="32" t="s">
        <v>110</v>
      </c>
      <c r="E21" s="10">
        <v>1.4</v>
      </c>
      <c r="F21" s="39"/>
      <c r="G21" s="39"/>
    </row>
    <row r="22" spans="1:7" s="9" customFormat="1" ht="15">
      <c r="A22" s="10">
        <f t="shared" si="0"/>
        <v>34.800000000000004</v>
      </c>
      <c r="B22" s="11" t="s">
        <v>39</v>
      </c>
      <c r="C22" s="11" t="s">
        <v>38</v>
      </c>
      <c r="D22" s="32" t="s">
        <v>111</v>
      </c>
      <c r="E22" s="10">
        <v>1.6</v>
      </c>
      <c r="F22" s="39"/>
      <c r="G22" s="39"/>
    </row>
    <row r="23" spans="1:7" s="9" customFormat="1" ht="15">
      <c r="A23" s="10">
        <f t="shared" si="0"/>
        <v>36.400000000000006</v>
      </c>
      <c r="B23" s="11" t="s">
        <v>41</v>
      </c>
      <c r="C23" s="11" t="s">
        <v>44</v>
      </c>
      <c r="D23" s="32" t="s">
        <v>112</v>
      </c>
      <c r="E23" s="10">
        <v>1.6</v>
      </c>
      <c r="F23" s="39"/>
      <c r="G23" s="39"/>
    </row>
    <row r="24" spans="1:7" s="9" customFormat="1" ht="15">
      <c r="A24" s="10">
        <f t="shared" si="0"/>
        <v>38.00000000000001</v>
      </c>
      <c r="B24" s="11" t="s">
        <v>39</v>
      </c>
      <c r="C24" s="11" t="s">
        <v>38</v>
      </c>
      <c r="D24" s="32" t="s">
        <v>113</v>
      </c>
      <c r="E24" s="10">
        <v>3.3</v>
      </c>
      <c r="F24" s="39"/>
      <c r="G24" s="39"/>
    </row>
    <row r="25" spans="1:7" s="9" customFormat="1" ht="15">
      <c r="A25" s="10">
        <f t="shared" si="0"/>
        <v>41.300000000000004</v>
      </c>
      <c r="B25" s="11" t="s">
        <v>41</v>
      </c>
      <c r="C25" s="11" t="s">
        <v>44</v>
      </c>
      <c r="D25" s="32" t="s">
        <v>114</v>
      </c>
      <c r="E25" s="10">
        <v>0.8</v>
      </c>
      <c r="F25" s="39"/>
      <c r="G25" s="39"/>
    </row>
    <row r="26" spans="1:7" s="9" customFormat="1" ht="15">
      <c r="A26" s="10">
        <f t="shared" si="0"/>
        <v>42.1</v>
      </c>
      <c r="B26" s="11" t="s">
        <v>42</v>
      </c>
      <c r="C26" s="11" t="s">
        <v>44</v>
      </c>
      <c r="D26" s="32" t="s">
        <v>76</v>
      </c>
      <c r="E26" s="10">
        <v>1.6</v>
      </c>
      <c r="F26" s="39"/>
      <c r="G26" s="39"/>
    </row>
    <row r="27" spans="1:7" s="9" customFormat="1" ht="15">
      <c r="A27" s="10">
        <f t="shared" si="0"/>
        <v>43.7</v>
      </c>
      <c r="B27" s="11" t="s">
        <v>42</v>
      </c>
      <c r="C27" s="11" t="s">
        <v>44</v>
      </c>
      <c r="D27" s="45" t="s">
        <v>107</v>
      </c>
      <c r="E27" s="10">
        <v>0.2</v>
      </c>
      <c r="F27" s="39"/>
      <c r="G27" s="39"/>
    </row>
    <row r="28" spans="1:7" s="9" customFormat="1" ht="15">
      <c r="A28" s="10">
        <f t="shared" si="0"/>
        <v>43.900000000000006</v>
      </c>
      <c r="B28" s="11" t="s">
        <v>39</v>
      </c>
      <c r="C28" s="11" t="s">
        <v>38</v>
      </c>
      <c r="D28" s="32" t="s">
        <v>115</v>
      </c>
      <c r="E28" s="10">
        <v>2.9</v>
      </c>
      <c r="F28" s="39"/>
      <c r="G28" s="39"/>
    </row>
    <row r="29" spans="1:7" s="9" customFormat="1" ht="15" customHeight="1">
      <c r="A29" s="10">
        <f t="shared" si="0"/>
        <v>46.800000000000004</v>
      </c>
      <c r="B29" s="11" t="s">
        <v>42</v>
      </c>
      <c r="C29" s="11" t="s">
        <v>38</v>
      </c>
      <c r="D29" s="45" t="s">
        <v>108</v>
      </c>
      <c r="E29" s="10">
        <v>2.4</v>
      </c>
      <c r="F29" s="39"/>
      <c r="G29" s="39"/>
    </row>
    <row r="30" spans="1:7" s="9" customFormat="1" ht="15">
      <c r="A30" s="10">
        <f t="shared" si="0"/>
        <v>49.2</v>
      </c>
      <c r="B30" s="11" t="s">
        <v>42</v>
      </c>
      <c r="C30" s="11" t="s">
        <v>43</v>
      </c>
      <c r="D30" s="32" t="s">
        <v>77</v>
      </c>
      <c r="E30" s="10">
        <v>2.3</v>
      </c>
      <c r="F30" s="39"/>
      <c r="G30" s="39"/>
    </row>
    <row r="31" spans="1:7" s="9" customFormat="1" ht="15">
      <c r="A31" s="10">
        <f t="shared" si="0"/>
        <v>51.5</v>
      </c>
      <c r="B31" s="11" t="s">
        <v>39</v>
      </c>
      <c r="C31" s="11" t="s">
        <v>38</v>
      </c>
      <c r="D31" s="32" t="s">
        <v>78</v>
      </c>
      <c r="E31" s="10">
        <v>0.9</v>
      </c>
      <c r="F31" s="39"/>
      <c r="G31" s="39"/>
    </row>
    <row r="32" spans="1:7" s="9" customFormat="1" ht="15">
      <c r="A32" s="10">
        <f t="shared" si="0"/>
        <v>52.4</v>
      </c>
      <c r="B32" s="11" t="s">
        <v>39</v>
      </c>
      <c r="C32" s="11" t="s">
        <v>40</v>
      </c>
      <c r="D32" s="32" t="s">
        <v>79</v>
      </c>
      <c r="E32" s="10">
        <v>0.2</v>
      </c>
      <c r="F32" s="39"/>
      <c r="G32" s="39"/>
    </row>
    <row r="33" spans="1:7" s="9" customFormat="1" ht="15">
      <c r="A33" s="10">
        <f t="shared" si="0"/>
        <v>52.6</v>
      </c>
      <c r="B33" s="11" t="s">
        <v>41</v>
      </c>
      <c r="C33" s="11" t="s">
        <v>38</v>
      </c>
      <c r="D33" s="32" t="s">
        <v>80</v>
      </c>
      <c r="E33" s="10">
        <v>0.3</v>
      </c>
      <c r="F33" s="39"/>
      <c r="G33" s="39"/>
    </row>
    <row r="34" spans="1:7" s="9" customFormat="1" ht="15">
      <c r="A34" s="10">
        <f t="shared" si="0"/>
        <v>52.9</v>
      </c>
      <c r="B34" s="11" t="s">
        <v>42</v>
      </c>
      <c r="C34" s="11" t="s">
        <v>38</v>
      </c>
      <c r="D34" s="45" t="s">
        <v>104</v>
      </c>
      <c r="E34" s="10">
        <v>31.7</v>
      </c>
      <c r="F34" s="39"/>
      <c r="G34" s="39"/>
    </row>
    <row r="35" spans="1:7" s="9" customFormat="1" ht="15">
      <c r="A35" s="10">
        <f t="shared" si="0"/>
        <v>84.6</v>
      </c>
      <c r="B35" s="11" t="s">
        <v>122</v>
      </c>
      <c r="C35" s="11" t="s">
        <v>38</v>
      </c>
      <c r="D35" s="32" t="s">
        <v>123</v>
      </c>
      <c r="E35" s="10">
        <v>0.3</v>
      </c>
      <c r="F35" s="39"/>
      <c r="G35" s="39"/>
    </row>
    <row r="36" spans="1:7" s="9" customFormat="1" ht="15">
      <c r="A36" s="10">
        <f t="shared" si="0"/>
        <v>84.89999999999999</v>
      </c>
      <c r="B36" s="11" t="s">
        <v>45</v>
      </c>
      <c r="C36" s="11" t="s">
        <v>43</v>
      </c>
      <c r="D36" s="32" t="s">
        <v>81</v>
      </c>
      <c r="E36" s="10">
        <v>0.3</v>
      </c>
      <c r="F36" s="39"/>
      <c r="G36" s="39"/>
    </row>
    <row r="37" spans="1:7" s="9" customFormat="1" ht="15">
      <c r="A37" s="10">
        <f t="shared" si="0"/>
        <v>85.19999999999999</v>
      </c>
      <c r="B37" s="11" t="s">
        <v>122</v>
      </c>
      <c r="C37" s="11" t="s">
        <v>38</v>
      </c>
      <c r="D37" s="32" t="s">
        <v>56</v>
      </c>
      <c r="E37" s="10">
        <v>0.8</v>
      </c>
      <c r="F37" s="39"/>
      <c r="G37" s="39"/>
    </row>
    <row r="38" spans="1:7" s="9" customFormat="1" ht="30">
      <c r="A38" s="10">
        <f t="shared" si="0"/>
        <v>85.99999999999999</v>
      </c>
      <c r="B38" s="13"/>
      <c r="C38" s="62">
        <f>A47-A38</f>
        <v>54.3</v>
      </c>
      <c r="D38" s="14" t="s">
        <v>6</v>
      </c>
      <c r="E38" s="15"/>
      <c r="F38" s="40">
        <f>$F$7+($A38/$F$8)/24</f>
        <v>41062.35539215686</v>
      </c>
      <c r="G38" s="40">
        <f>$G$7+($A38/$G$8)/24</f>
        <v>41062.48888888889</v>
      </c>
    </row>
    <row r="39" spans="1:7" s="9" customFormat="1" ht="15">
      <c r="A39" s="10">
        <f t="shared" si="0"/>
        <v>85.99999999999999</v>
      </c>
      <c r="B39" s="11" t="s">
        <v>41</v>
      </c>
      <c r="C39" s="11" t="s">
        <v>44</v>
      </c>
      <c r="D39" s="31" t="s">
        <v>7</v>
      </c>
      <c r="E39" s="10">
        <v>0.2</v>
      </c>
      <c r="F39" s="39"/>
      <c r="G39" s="39"/>
    </row>
    <row r="40" spans="1:7" s="9" customFormat="1" ht="15">
      <c r="A40" s="10">
        <f t="shared" si="0"/>
        <v>86.19999999999999</v>
      </c>
      <c r="B40" s="11" t="s">
        <v>39</v>
      </c>
      <c r="C40" s="11" t="s">
        <v>38</v>
      </c>
      <c r="D40" s="31" t="s">
        <v>8</v>
      </c>
      <c r="E40" s="10">
        <v>2.8</v>
      </c>
      <c r="F40" s="39"/>
      <c r="G40" s="39"/>
    </row>
    <row r="41" spans="1:7" s="9" customFormat="1" ht="15">
      <c r="A41" s="10">
        <f t="shared" si="0"/>
        <v>88.99999999999999</v>
      </c>
      <c r="B41" s="11" t="s">
        <v>39</v>
      </c>
      <c r="C41" s="11" t="s">
        <v>51</v>
      </c>
      <c r="D41" s="31" t="s">
        <v>124</v>
      </c>
      <c r="E41" s="10">
        <v>6.3</v>
      </c>
      <c r="F41" s="39"/>
      <c r="G41" s="39"/>
    </row>
    <row r="42" spans="1:7" s="9" customFormat="1" ht="15">
      <c r="A42" s="10">
        <f t="shared" si="0"/>
        <v>95.29999999999998</v>
      </c>
      <c r="B42" s="11" t="s">
        <v>39</v>
      </c>
      <c r="C42" s="11" t="s">
        <v>51</v>
      </c>
      <c r="D42" s="31" t="s">
        <v>18</v>
      </c>
      <c r="E42" s="10">
        <v>0.4</v>
      </c>
      <c r="F42" s="39"/>
      <c r="G42" s="39"/>
    </row>
    <row r="43" spans="1:7" s="9" customFormat="1" ht="15">
      <c r="A43" s="10">
        <f t="shared" si="0"/>
        <v>95.69999999999999</v>
      </c>
      <c r="B43" s="11" t="s">
        <v>42</v>
      </c>
      <c r="C43" s="11" t="s">
        <v>44</v>
      </c>
      <c r="D43" s="31" t="s">
        <v>105</v>
      </c>
      <c r="E43" s="10">
        <v>29.1</v>
      </c>
      <c r="F43" s="39"/>
      <c r="G43" s="39"/>
    </row>
    <row r="44" spans="1:7" s="9" customFormat="1" ht="30">
      <c r="A44" s="10">
        <f aca="true" t="shared" si="1" ref="A44:A55">+A43+E43</f>
        <v>124.79999999999998</v>
      </c>
      <c r="B44" s="11" t="s">
        <v>122</v>
      </c>
      <c r="C44" s="11" t="s">
        <v>44</v>
      </c>
      <c r="D44" s="46" t="s">
        <v>106</v>
      </c>
      <c r="E44" s="10">
        <v>0.2</v>
      </c>
      <c r="F44" s="39"/>
      <c r="G44" s="39"/>
    </row>
    <row r="45" spans="1:7" s="9" customFormat="1" ht="15">
      <c r="A45" s="10">
        <f t="shared" si="1"/>
        <v>124.99999999999999</v>
      </c>
      <c r="B45" s="11" t="s">
        <v>42</v>
      </c>
      <c r="C45" s="11" t="s">
        <v>44</v>
      </c>
      <c r="D45" s="31" t="s">
        <v>105</v>
      </c>
      <c r="E45" s="10">
        <v>14.8</v>
      </c>
      <c r="F45" s="39"/>
      <c r="G45" s="39"/>
    </row>
    <row r="46" spans="1:7" s="9" customFormat="1" ht="15" customHeight="1">
      <c r="A46" s="10">
        <f t="shared" si="1"/>
        <v>139.79999999999998</v>
      </c>
      <c r="B46" s="11" t="s">
        <v>122</v>
      </c>
      <c r="C46" s="11" t="s">
        <v>44</v>
      </c>
      <c r="D46" s="31" t="s">
        <v>103</v>
      </c>
      <c r="E46" s="10">
        <v>0.5</v>
      </c>
      <c r="F46" s="39"/>
      <c r="G46" s="39"/>
    </row>
    <row r="47" spans="1:7" s="9" customFormat="1" ht="30">
      <c r="A47" s="10">
        <f t="shared" si="1"/>
        <v>140.29999999999998</v>
      </c>
      <c r="B47" s="16" t="s">
        <v>41</v>
      </c>
      <c r="C47" s="62">
        <f>A54-A47</f>
        <v>62.69999999999999</v>
      </c>
      <c r="D47" s="17" t="s">
        <v>19</v>
      </c>
      <c r="E47" s="18"/>
      <c r="F47" s="40">
        <f>$F$7+($A47/$F$8)/24</f>
        <v>41062.42193627451</v>
      </c>
      <c r="G47" s="40">
        <f>$G$7+($A47/$G$8)/24</f>
        <v>41062.63972222222</v>
      </c>
    </row>
    <row r="48" spans="1:7" s="9" customFormat="1" ht="15" customHeight="1">
      <c r="A48" s="10">
        <f t="shared" si="1"/>
        <v>140.29999999999998</v>
      </c>
      <c r="B48" s="47" t="s">
        <v>41</v>
      </c>
      <c r="C48" s="11" t="s">
        <v>52</v>
      </c>
      <c r="D48" s="32" t="s">
        <v>20</v>
      </c>
      <c r="E48" s="10">
        <v>0.8</v>
      </c>
      <c r="F48" s="44">
        <f>(F47-$F$7)*24</f>
        <v>4.126470588322263</v>
      </c>
      <c r="G48" s="44">
        <f>(G47-$F$7)*24</f>
        <v>9.353333333332557</v>
      </c>
    </row>
    <row r="49" spans="1:7" s="21" customFormat="1" ht="15">
      <c r="A49" s="10">
        <f t="shared" si="1"/>
        <v>141.1</v>
      </c>
      <c r="B49" s="19" t="s">
        <v>39</v>
      </c>
      <c r="C49" s="19" t="s">
        <v>44</v>
      </c>
      <c r="D49" s="31" t="s">
        <v>105</v>
      </c>
      <c r="E49" s="20">
        <v>28.5</v>
      </c>
      <c r="F49" s="42"/>
      <c r="G49" s="42"/>
    </row>
    <row r="50" spans="1:7" s="21" customFormat="1" ht="30">
      <c r="A50" s="10">
        <f t="shared" si="1"/>
        <v>169.6</v>
      </c>
      <c r="B50" s="19" t="s">
        <v>122</v>
      </c>
      <c r="C50" s="19" t="s">
        <v>38</v>
      </c>
      <c r="D50" s="45" t="s">
        <v>21</v>
      </c>
      <c r="E50" s="20">
        <v>0.2</v>
      </c>
      <c r="F50" s="42"/>
      <c r="G50" s="42"/>
    </row>
    <row r="51" spans="1:7" s="21" customFormat="1" ht="15">
      <c r="A51" s="10">
        <f t="shared" si="1"/>
        <v>169.79999999999998</v>
      </c>
      <c r="B51" s="19" t="s">
        <v>41</v>
      </c>
      <c r="C51" s="19" t="s">
        <v>44</v>
      </c>
      <c r="D51" s="32" t="s">
        <v>28</v>
      </c>
      <c r="E51" s="20">
        <v>3.4</v>
      </c>
      <c r="F51" s="42"/>
      <c r="G51" s="42"/>
    </row>
    <row r="52" spans="1:7" s="21" customFormat="1" ht="15">
      <c r="A52" s="10">
        <f t="shared" si="1"/>
        <v>173.2</v>
      </c>
      <c r="B52" s="19" t="s">
        <v>42</v>
      </c>
      <c r="C52" s="19" t="s">
        <v>44</v>
      </c>
      <c r="D52" s="45" t="s">
        <v>22</v>
      </c>
      <c r="E52" s="20">
        <v>27.1</v>
      </c>
      <c r="F52" s="42"/>
      <c r="G52" s="42"/>
    </row>
    <row r="53" spans="1:7" s="21" customFormat="1" ht="15" customHeight="1">
      <c r="A53" s="10">
        <f t="shared" si="1"/>
        <v>200.29999999999998</v>
      </c>
      <c r="B53" s="19" t="s">
        <v>41</v>
      </c>
      <c r="C53" s="19" t="s">
        <v>38</v>
      </c>
      <c r="D53" s="34" t="s">
        <v>61</v>
      </c>
      <c r="E53" s="20">
        <v>2.7</v>
      </c>
      <c r="F53" s="42"/>
      <c r="G53" s="42"/>
    </row>
    <row r="54" spans="1:7" s="9" customFormat="1" ht="30.75" customHeight="1">
      <c r="A54" s="10">
        <f t="shared" si="1"/>
        <v>202.99999999999997</v>
      </c>
      <c r="B54" s="57"/>
      <c r="C54" s="62">
        <f>A60-A54</f>
        <v>91.00000000000003</v>
      </c>
      <c r="D54" s="24" t="s">
        <v>23</v>
      </c>
      <c r="E54" s="61"/>
      <c r="F54" s="40">
        <f>$F$7+200/34/24+(($A54-200)/32)/24</f>
        <v>41062.49900428922</v>
      </c>
      <c r="G54" s="40">
        <f>$G$7+($A54/$G$8)/24</f>
        <v>41062.813888888886</v>
      </c>
    </row>
    <row r="55" spans="1:7" s="9" customFormat="1" ht="30">
      <c r="A55" s="10">
        <f t="shared" si="1"/>
        <v>202.99999999999997</v>
      </c>
      <c r="B55" s="47" t="s">
        <v>29</v>
      </c>
      <c r="C55" s="11" t="s">
        <v>125</v>
      </c>
      <c r="D55" s="34" t="s">
        <v>24</v>
      </c>
      <c r="E55" s="10">
        <v>27.7</v>
      </c>
      <c r="F55" s="44">
        <f>(F54-$F$7)*24</f>
        <v>5.976102941203862</v>
      </c>
      <c r="G55" s="44">
        <f>(G54-$F$7)*24</f>
        <v>13.533333333267365</v>
      </c>
    </row>
    <row r="56" spans="1:7" s="9" customFormat="1" ht="30">
      <c r="A56" s="10">
        <f t="shared" si="0"/>
        <v>230.69999999999996</v>
      </c>
      <c r="B56" s="11" t="s">
        <v>39</v>
      </c>
      <c r="C56" s="11" t="s">
        <v>40</v>
      </c>
      <c r="D56" s="45" t="s">
        <v>25</v>
      </c>
      <c r="E56" s="10">
        <v>33.2</v>
      </c>
      <c r="F56" s="39"/>
      <c r="G56" s="39"/>
    </row>
    <row r="57" spans="1:7" s="9" customFormat="1" ht="15">
      <c r="A57" s="10">
        <f t="shared" si="0"/>
        <v>263.9</v>
      </c>
      <c r="B57" s="22" t="s">
        <v>42</v>
      </c>
      <c r="C57" s="22" t="s">
        <v>40</v>
      </c>
      <c r="D57" s="35" t="s">
        <v>60</v>
      </c>
      <c r="E57" s="10">
        <v>29.2</v>
      </c>
      <c r="F57" s="39"/>
      <c r="G57" s="39"/>
    </row>
    <row r="58" spans="1:7" s="9" customFormat="1" ht="15">
      <c r="A58" s="10">
        <f t="shared" si="0"/>
        <v>293.09999999999997</v>
      </c>
      <c r="B58" s="49" t="s">
        <v>41</v>
      </c>
      <c r="C58" s="50" t="s">
        <v>40</v>
      </c>
      <c r="D58" s="55" t="s">
        <v>93</v>
      </c>
      <c r="E58" s="8">
        <v>0.1</v>
      </c>
      <c r="F58" s="39"/>
      <c r="G58" s="39"/>
    </row>
    <row r="59" spans="1:7" s="9" customFormat="1" ht="15">
      <c r="A59" s="10">
        <f t="shared" si="0"/>
        <v>293.2</v>
      </c>
      <c r="B59" s="49" t="s">
        <v>41</v>
      </c>
      <c r="C59" s="53" t="s">
        <v>38</v>
      </c>
      <c r="D59" s="51" t="s">
        <v>54</v>
      </c>
      <c r="E59" s="8">
        <v>0.8</v>
      </c>
      <c r="F59" s="39"/>
      <c r="G59" s="39"/>
    </row>
    <row r="60" spans="1:7" s="9" customFormat="1" ht="30" customHeight="1">
      <c r="A60" s="10">
        <f t="shared" si="0"/>
        <v>294</v>
      </c>
      <c r="B60" s="6" t="s">
        <v>39</v>
      </c>
      <c r="C60" s="62">
        <f>A66-A60</f>
        <v>34.60000000000002</v>
      </c>
      <c r="D60" s="25" t="s">
        <v>87</v>
      </c>
      <c r="E60" s="8"/>
      <c r="F60" s="40">
        <f>$F$7+200/34/24+(($A60-200)/32)/24</f>
        <v>41062.61749387255</v>
      </c>
      <c r="G60" s="40">
        <f>$G$7+($A60/$G$8)/24</f>
        <v>41063.066666666666</v>
      </c>
    </row>
    <row r="61" spans="1:7" s="9" customFormat="1" ht="33.75" customHeight="1">
      <c r="A61" s="10">
        <f t="shared" si="0"/>
        <v>294</v>
      </c>
      <c r="B61" s="49" t="s">
        <v>41</v>
      </c>
      <c r="C61" s="53" t="s">
        <v>30</v>
      </c>
      <c r="D61" s="51" t="s">
        <v>85</v>
      </c>
      <c r="E61" s="8">
        <v>0.7</v>
      </c>
      <c r="F61" s="40"/>
      <c r="G61" s="40"/>
    </row>
    <row r="62" spans="1:7" s="9" customFormat="1" ht="30">
      <c r="A62" s="10">
        <f t="shared" si="0"/>
        <v>294.7</v>
      </c>
      <c r="B62" s="49" t="s">
        <v>39</v>
      </c>
      <c r="C62" s="50" t="s">
        <v>44</v>
      </c>
      <c r="D62" s="51" t="s">
        <v>26</v>
      </c>
      <c r="E62" s="8">
        <v>1.6</v>
      </c>
      <c r="F62" s="40"/>
      <c r="G62" s="40"/>
    </row>
    <row r="63" spans="1:7" s="9" customFormat="1" ht="15">
      <c r="A63" s="10">
        <f t="shared" si="0"/>
        <v>296.3</v>
      </c>
      <c r="B63" s="49" t="s">
        <v>39</v>
      </c>
      <c r="C63" s="50" t="s">
        <v>38</v>
      </c>
      <c r="D63" s="51" t="s">
        <v>53</v>
      </c>
      <c r="E63" s="8">
        <v>31</v>
      </c>
      <c r="F63" s="40"/>
      <c r="G63" s="40"/>
    </row>
    <row r="64" spans="1:7" s="9" customFormat="1" ht="15">
      <c r="A64" s="10">
        <f t="shared" si="0"/>
        <v>327.3</v>
      </c>
      <c r="B64" s="49" t="s">
        <v>42</v>
      </c>
      <c r="C64" s="50" t="s">
        <v>49</v>
      </c>
      <c r="D64" s="52" t="s">
        <v>82</v>
      </c>
      <c r="E64" s="8">
        <v>0.1</v>
      </c>
      <c r="F64" s="40"/>
      <c r="G64" s="40"/>
    </row>
    <row r="65" spans="1:7" s="9" customFormat="1" ht="15">
      <c r="A65" s="10">
        <f t="shared" si="0"/>
        <v>327.40000000000003</v>
      </c>
      <c r="B65" s="49" t="s">
        <v>41</v>
      </c>
      <c r="C65" s="50" t="s">
        <v>38</v>
      </c>
      <c r="D65" s="51" t="s">
        <v>54</v>
      </c>
      <c r="E65" s="8">
        <v>1.2</v>
      </c>
      <c r="F65" s="40"/>
      <c r="G65" s="40"/>
    </row>
    <row r="66" spans="1:7" s="9" customFormat="1" ht="30">
      <c r="A66" s="10">
        <f t="shared" si="0"/>
        <v>328.6</v>
      </c>
      <c r="B66" s="6" t="s">
        <v>39</v>
      </c>
      <c r="C66" s="62">
        <f>A68-A66</f>
        <v>31.600000000000023</v>
      </c>
      <c r="D66" s="25" t="s">
        <v>86</v>
      </c>
      <c r="E66" s="8"/>
      <c r="F66" s="40">
        <f>$F$7+200/34/24+(($A66-200)/32)/24</f>
        <v>41062.662545955885</v>
      </c>
      <c r="G66" s="40">
        <f>$G$7+($A66/$G$8)/24</f>
        <v>41063.162777777776</v>
      </c>
    </row>
    <row r="67" spans="1:7" s="9" customFormat="1" ht="15">
      <c r="A67" s="10">
        <f t="shared" si="0"/>
        <v>328.6</v>
      </c>
      <c r="B67" s="49" t="s">
        <v>41</v>
      </c>
      <c r="C67" s="50" t="s">
        <v>30</v>
      </c>
      <c r="D67" s="35" t="s">
        <v>94</v>
      </c>
      <c r="E67" s="8">
        <v>31.6</v>
      </c>
      <c r="F67" s="44"/>
      <c r="G67" s="44"/>
    </row>
    <row r="68" spans="1:7" s="9" customFormat="1" ht="30" customHeight="1">
      <c r="A68" s="10">
        <f t="shared" si="0"/>
        <v>360.20000000000005</v>
      </c>
      <c r="B68" s="6" t="s">
        <v>41</v>
      </c>
      <c r="C68" s="62">
        <f>A78-A68</f>
        <v>175.39999999999998</v>
      </c>
      <c r="D68" s="25" t="s">
        <v>88</v>
      </c>
      <c r="E68" s="8"/>
      <c r="F68" s="40">
        <f>$F$7+200/34/24+(($A68-200)/32)/24</f>
        <v>41062.70369178922</v>
      </c>
      <c r="G68" s="40">
        <f>$G$7+($A68/$G$8)/24</f>
        <v>41063.250555555554</v>
      </c>
    </row>
    <row r="69" spans="1:7" s="9" customFormat="1" ht="30">
      <c r="A69" s="10">
        <f t="shared" si="0"/>
        <v>360.20000000000005</v>
      </c>
      <c r="B69" s="22" t="s">
        <v>41</v>
      </c>
      <c r="C69" s="22" t="s">
        <v>30</v>
      </c>
      <c r="D69" s="48" t="s">
        <v>27</v>
      </c>
      <c r="E69" s="10">
        <v>67.5</v>
      </c>
      <c r="F69" s="44"/>
      <c r="G69" s="44"/>
    </row>
    <row r="70" spans="1:7" s="9" customFormat="1" ht="60">
      <c r="A70" s="10">
        <f t="shared" si="0"/>
        <v>427.70000000000005</v>
      </c>
      <c r="B70" s="22" t="s">
        <v>42</v>
      </c>
      <c r="C70" s="22" t="s">
        <v>30</v>
      </c>
      <c r="D70" s="35" t="s">
        <v>0</v>
      </c>
      <c r="E70" s="10">
        <v>0</v>
      </c>
      <c r="F70" s="40">
        <f>$F$7+200/34/24+200/32/24+(($A70-400)/30)/24</f>
        <v>41062.7939869281</v>
      </c>
      <c r="G70" s="40">
        <f>$G$7+($A70/$G$8)/24</f>
        <v>41063.438055555554</v>
      </c>
    </row>
    <row r="71" spans="1:7" s="9" customFormat="1" ht="15">
      <c r="A71" s="10">
        <f aca="true" t="shared" si="2" ref="A71:A91">+A70+E70</f>
        <v>427.70000000000005</v>
      </c>
      <c r="B71" s="22" t="s">
        <v>42</v>
      </c>
      <c r="C71" s="22" t="s">
        <v>30</v>
      </c>
      <c r="D71" s="35" t="s">
        <v>31</v>
      </c>
      <c r="E71" s="10">
        <v>63.6</v>
      </c>
      <c r="F71" s="40"/>
      <c r="G71" s="40"/>
    </row>
    <row r="72" spans="1:7" s="9" customFormat="1" ht="15">
      <c r="A72" s="10">
        <f t="shared" si="2"/>
        <v>491.30000000000007</v>
      </c>
      <c r="B72" s="49" t="s">
        <v>122</v>
      </c>
      <c r="C72" s="50" t="s">
        <v>30</v>
      </c>
      <c r="D72" s="54" t="s">
        <v>95</v>
      </c>
      <c r="E72" s="8">
        <v>2.7</v>
      </c>
      <c r="F72" s="40"/>
      <c r="G72" s="40"/>
    </row>
    <row r="73" spans="1:7" s="9" customFormat="1" ht="15">
      <c r="A73" s="10">
        <f t="shared" si="2"/>
        <v>494.00000000000006</v>
      </c>
      <c r="B73" s="6" t="s">
        <v>39</v>
      </c>
      <c r="C73" s="50" t="s">
        <v>44</v>
      </c>
      <c r="D73" s="51" t="s">
        <v>57</v>
      </c>
      <c r="E73" s="8">
        <v>0.6</v>
      </c>
      <c r="F73" s="40"/>
      <c r="G73" s="40"/>
    </row>
    <row r="74" spans="1:7" s="9" customFormat="1" ht="15">
      <c r="A74" s="10">
        <f t="shared" si="2"/>
        <v>494.6000000000001</v>
      </c>
      <c r="B74" s="6" t="s">
        <v>41</v>
      </c>
      <c r="C74" s="50" t="s">
        <v>30</v>
      </c>
      <c r="D74" s="51" t="s">
        <v>58</v>
      </c>
      <c r="E74" s="8">
        <v>0.2</v>
      </c>
      <c r="F74" s="40"/>
      <c r="G74" s="40"/>
    </row>
    <row r="75" spans="1:7" s="9" customFormat="1" ht="17.25" customHeight="1">
      <c r="A75" s="10">
        <f t="shared" si="2"/>
        <v>494.80000000000007</v>
      </c>
      <c r="B75" s="22" t="s">
        <v>39</v>
      </c>
      <c r="C75" s="22" t="s">
        <v>44</v>
      </c>
      <c r="D75" s="35" t="s">
        <v>2</v>
      </c>
      <c r="E75" s="10">
        <v>2.4</v>
      </c>
      <c r="F75" s="40">
        <f>$F$7+200/34/24+200/32/24+(($A75-400)/30)/24</f>
        <v>41062.88718137255</v>
      </c>
      <c r="G75" s="40">
        <f>$G$7+($A75/$G$8)/24</f>
        <v>41063.624444444446</v>
      </c>
    </row>
    <row r="76" spans="1:7" s="9" customFormat="1" ht="15" customHeight="1">
      <c r="A76" s="10">
        <f t="shared" si="2"/>
        <v>497.20000000000005</v>
      </c>
      <c r="B76" s="22" t="s">
        <v>122</v>
      </c>
      <c r="C76" s="22" t="s">
        <v>32</v>
      </c>
      <c r="D76" s="35" t="s">
        <v>97</v>
      </c>
      <c r="E76" s="10">
        <v>31.8</v>
      </c>
      <c r="F76" s="39"/>
      <c r="G76" s="39"/>
    </row>
    <row r="77" spans="1:7" s="9" customFormat="1" ht="15">
      <c r="A77" s="10">
        <f t="shared" si="2"/>
        <v>529</v>
      </c>
      <c r="B77" s="49" t="s">
        <v>39</v>
      </c>
      <c r="C77" s="50" t="s">
        <v>44</v>
      </c>
      <c r="D77" s="51" t="s">
        <v>98</v>
      </c>
      <c r="E77" s="8">
        <v>6.6</v>
      </c>
      <c r="F77" s="39"/>
      <c r="G77" s="39"/>
    </row>
    <row r="78" spans="1:7" s="9" customFormat="1" ht="30">
      <c r="A78" s="10">
        <f t="shared" si="2"/>
        <v>535.6</v>
      </c>
      <c r="B78" s="6"/>
      <c r="C78" s="62">
        <f>A95-A78</f>
        <v>67.70000000000016</v>
      </c>
      <c r="D78" s="25" t="s">
        <v>1</v>
      </c>
      <c r="E78" s="8"/>
      <c r="F78" s="40">
        <f>$F$7+200/34/24+200/32/24+(($A78-400)/30)/24</f>
        <v>41062.94384803921</v>
      </c>
      <c r="G78" s="40">
        <f>$G$7+($A78/$G$8)/24</f>
        <v>41063.73777777778</v>
      </c>
    </row>
    <row r="79" spans="1:7" s="9" customFormat="1" ht="15">
      <c r="A79" s="10">
        <f t="shared" si="2"/>
        <v>535.6</v>
      </c>
      <c r="B79" s="22" t="s">
        <v>29</v>
      </c>
      <c r="C79" s="22" t="s">
        <v>40</v>
      </c>
      <c r="D79" s="51" t="s">
        <v>99</v>
      </c>
      <c r="E79" s="10">
        <v>6.6</v>
      </c>
      <c r="F79" s="40"/>
      <c r="G79" s="40"/>
    </row>
    <row r="80" spans="1:7" s="9" customFormat="1" ht="15">
      <c r="A80" s="10">
        <f t="shared" si="2"/>
        <v>542.2</v>
      </c>
      <c r="B80" s="22" t="s">
        <v>42</v>
      </c>
      <c r="C80" s="22" t="s">
        <v>30</v>
      </c>
      <c r="D80" s="35" t="s">
        <v>96</v>
      </c>
      <c r="E80" s="10">
        <v>46.8</v>
      </c>
      <c r="F80" s="39"/>
      <c r="G80" s="39"/>
    </row>
    <row r="81" spans="1:7" s="9" customFormat="1" ht="30" customHeight="1">
      <c r="A81" s="10">
        <f t="shared" si="2"/>
        <v>589</v>
      </c>
      <c r="B81" s="22" t="s">
        <v>41</v>
      </c>
      <c r="C81" s="22" t="s">
        <v>40</v>
      </c>
      <c r="D81" s="35" t="s">
        <v>90</v>
      </c>
      <c r="E81" s="10">
        <v>0.2</v>
      </c>
      <c r="F81" s="39"/>
      <c r="G81" s="39"/>
    </row>
    <row r="82" spans="1:7" s="9" customFormat="1" ht="15">
      <c r="A82" s="10">
        <f t="shared" si="2"/>
        <v>589.2</v>
      </c>
      <c r="B82" s="22" t="s">
        <v>41</v>
      </c>
      <c r="C82" s="22" t="s">
        <v>55</v>
      </c>
      <c r="D82" s="35" t="s">
        <v>12</v>
      </c>
      <c r="E82" s="10">
        <v>0.2</v>
      </c>
      <c r="F82" s="39"/>
      <c r="G82" s="39"/>
    </row>
    <row r="83" spans="1:7" s="9" customFormat="1" ht="15">
      <c r="A83" s="10">
        <f t="shared" si="2"/>
        <v>589.4000000000001</v>
      </c>
      <c r="B83" s="22" t="s">
        <v>39</v>
      </c>
      <c r="C83" s="22" t="s">
        <v>100</v>
      </c>
      <c r="D83" s="35" t="s">
        <v>14</v>
      </c>
      <c r="E83" s="10">
        <v>1.1</v>
      </c>
      <c r="F83" s="39"/>
      <c r="G83" s="39"/>
    </row>
    <row r="84" spans="1:7" s="9" customFormat="1" ht="30">
      <c r="A84" s="10">
        <f t="shared" si="2"/>
        <v>590.5000000000001</v>
      </c>
      <c r="B84" s="22" t="s">
        <v>45</v>
      </c>
      <c r="C84" s="22" t="s">
        <v>30</v>
      </c>
      <c r="D84" s="35" t="s">
        <v>13</v>
      </c>
      <c r="E84" s="10"/>
      <c r="F84" s="39"/>
      <c r="G84" s="39"/>
    </row>
    <row r="85" spans="1:7" s="9" customFormat="1" ht="15">
      <c r="A85" s="10">
        <f t="shared" si="2"/>
        <v>590.5000000000001</v>
      </c>
      <c r="B85" s="22" t="s">
        <v>42</v>
      </c>
      <c r="C85" s="22"/>
      <c r="D85" s="35" t="s">
        <v>102</v>
      </c>
      <c r="E85" s="10">
        <v>0.4</v>
      </c>
      <c r="F85" s="39"/>
      <c r="G85" s="39"/>
    </row>
    <row r="86" spans="1:7" s="9" customFormat="1" ht="30">
      <c r="A86" s="10">
        <f t="shared" si="2"/>
        <v>590.9000000000001</v>
      </c>
      <c r="B86" s="22" t="s">
        <v>39</v>
      </c>
      <c r="C86" s="22" t="s">
        <v>55</v>
      </c>
      <c r="D86" s="35" t="s">
        <v>15</v>
      </c>
      <c r="E86" s="10">
        <v>1.7</v>
      </c>
      <c r="F86" s="39"/>
      <c r="G86" s="39"/>
    </row>
    <row r="87" spans="1:7" s="9" customFormat="1" ht="15">
      <c r="A87" s="10">
        <f t="shared" si="2"/>
        <v>592.6000000000001</v>
      </c>
      <c r="B87" s="22" t="s">
        <v>122</v>
      </c>
      <c r="C87" s="22" t="s">
        <v>40</v>
      </c>
      <c r="D87" s="35" t="s">
        <v>101</v>
      </c>
      <c r="E87" s="10">
        <v>0.4</v>
      </c>
      <c r="F87" s="39"/>
      <c r="G87" s="39"/>
    </row>
    <row r="88" spans="1:7" s="9" customFormat="1" ht="15">
      <c r="A88" s="10">
        <f t="shared" si="2"/>
        <v>593.0000000000001</v>
      </c>
      <c r="B88" s="22" t="s">
        <v>122</v>
      </c>
      <c r="C88" s="22" t="s">
        <v>40</v>
      </c>
      <c r="D88" s="35" t="s">
        <v>89</v>
      </c>
      <c r="E88" s="10">
        <v>3</v>
      </c>
      <c r="F88" s="39"/>
      <c r="G88" s="39"/>
    </row>
    <row r="89" spans="1:7" s="9" customFormat="1" ht="15">
      <c r="A89" s="10">
        <f t="shared" si="2"/>
        <v>596.0000000000001</v>
      </c>
      <c r="B89" s="22" t="s">
        <v>41</v>
      </c>
      <c r="C89" s="22" t="s">
        <v>38</v>
      </c>
      <c r="D89" s="35" t="s">
        <v>33</v>
      </c>
      <c r="E89" s="10">
        <v>0.6</v>
      </c>
      <c r="F89" s="39"/>
      <c r="G89" s="39"/>
    </row>
    <row r="90" spans="1:7" s="9" customFormat="1" ht="15">
      <c r="A90" s="10">
        <f t="shared" si="2"/>
        <v>596.6000000000001</v>
      </c>
      <c r="B90" s="22" t="s">
        <v>39</v>
      </c>
      <c r="C90" s="22" t="s">
        <v>40</v>
      </c>
      <c r="D90" s="35" t="s">
        <v>59</v>
      </c>
      <c r="E90" s="10">
        <v>3.4</v>
      </c>
      <c r="F90" s="39"/>
      <c r="G90" s="39"/>
    </row>
    <row r="91" spans="1:7" s="9" customFormat="1" ht="15">
      <c r="A91" s="10">
        <f t="shared" si="2"/>
        <v>600.0000000000001</v>
      </c>
      <c r="B91" s="22" t="s">
        <v>42</v>
      </c>
      <c r="C91" s="22" t="s">
        <v>40</v>
      </c>
      <c r="D91" s="35" t="s">
        <v>91</v>
      </c>
      <c r="E91" s="10">
        <v>2.4</v>
      </c>
      <c r="F91" s="39"/>
      <c r="G91" s="39"/>
    </row>
    <row r="92" spans="1:7" s="9" customFormat="1" ht="15" customHeight="1">
      <c r="A92" s="10">
        <f>+A91+E91</f>
        <v>602.4000000000001</v>
      </c>
      <c r="B92" s="22" t="s">
        <v>122</v>
      </c>
      <c r="C92" s="22" t="s">
        <v>55</v>
      </c>
      <c r="D92" s="35" t="s">
        <v>92</v>
      </c>
      <c r="E92" s="10">
        <v>0.2</v>
      </c>
      <c r="F92" s="39"/>
      <c r="G92" s="39"/>
    </row>
    <row r="93" spans="1:7" s="9" customFormat="1" ht="15">
      <c r="A93" s="10">
        <f>+A92+E92</f>
        <v>602.6000000000001</v>
      </c>
      <c r="B93" s="22" t="s">
        <v>122</v>
      </c>
      <c r="C93" s="22" t="s">
        <v>55</v>
      </c>
      <c r="D93" s="35" t="s">
        <v>5</v>
      </c>
      <c r="E93" s="10">
        <v>0.6</v>
      </c>
      <c r="F93" s="39"/>
      <c r="G93" s="39"/>
    </row>
    <row r="94" spans="1:7" s="9" customFormat="1" ht="15">
      <c r="A94" s="10">
        <f>+A93+E93</f>
        <v>603.2000000000002</v>
      </c>
      <c r="B94" s="22" t="s">
        <v>39</v>
      </c>
      <c r="C94" s="22" t="s">
        <v>30</v>
      </c>
      <c r="D94" s="36" t="s">
        <v>66</v>
      </c>
      <c r="E94" s="23">
        <v>0.1</v>
      </c>
      <c r="F94" s="39"/>
      <c r="G94" s="39"/>
    </row>
    <row r="95" spans="1:7" s="9" customFormat="1" ht="30">
      <c r="A95" s="10">
        <f>+A94+E94</f>
        <v>603.3000000000002</v>
      </c>
      <c r="B95" s="58"/>
      <c r="C95" s="26"/>
      <c r="D95" s="27" t="s">
        <v>3</v>
      </c>
      <c r="E95" s="12"/>
      <c r="F95" s="40">
        <f>$F$7+200/34/24+200/32/24+(($A96-400)/30)/24</f>
        <v>41063.03329248366</v>
      </c>
      <c r="G95" s="40">
        <f>$G$7+($A96/$G$8)/24</f>
        <v>41063.916666666664</v>
      </c>
    </row>
    <row r="96" spans="1:4" ht="12.75">
      <c r="A96" s="3">
        <v>600</v>
      </c>
      <c r="D96" s="60" t="s">
        <v>4</v>
      </c>
    </row>
    <row r="97" ht="12.75">
      <c r="D97" s="63" t="s">
        <v>9</v>
      </c>
    </row>
    <row r="98" spans="3:4" ht="12.75">
      <c r="C98" s="60" t="s">
        <v>84</v>
      </c>
      <c r="D98" s="60" t="s">
        <v>83</v>
      </c>
    </row>
    <row r="99" spans="3:4" ht="12.75">
      <c r="C99" s="60" t="s">
        <v>84</v>
      </c>
      <c r="D99" s="60" t="s">
        <v>11</v>
      </c>
    </row>
    <row r="100" spans="3:4" ht="12.75">
      <c r="C100" s="60" t="s">
        <v>84</v>
      </c>
      <c r="D100" s="60" t="s">
        <v>10</v>
      </c>
    </row>
    <row r="101" ht="33.75" customHeight="1"/>
  </sheetData>
  <sheetProtection/>
  <mergeCells count="6">
    <mergeCell ref="A6:E6"/>
    <mergeCell ref="A1:E1"/>
    <mergeCell ref="A2:E2"/>
    <mergeCell ref="A3:E3"/>
    <mergeCell ref="A4:E4"/>
    <mergeCell ref="A5:E5"/>
  </mergeCells>
  <printOptions horizontalCentered="1"/>
  <pageMargins left="1.5" right="1.5" top="1" bottom="0.75" header="0.25" footer="0.25"/>
  <pageSetup fitToHeight="0" fitToWidth="1" horizontalDpi="600" verticalDpi="600" orientation="portrait" scale="6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D4"/>
  <sheetViews>
    <sheetView workbookViewId="0" topLeftCell="A1">
      <selection activeCell="J41" sqref="J41"/>
    </sheetView>
  </sheetViews>
  <sheetFormatPr defaultColWidth="8.8515625" defaultRowHeight="12.75"/>
  <cols>
    <col min="1" max="16384" width="8.8515625" style="9" customWidth="1"/>
  </cols>
  <sheetData>
    <row r="3" spans="2:4" ht="15">
      <c r="B3" s="9" t="s">
        <v>46</v>
      </c>
      <c r="D3" s="9" t="s">
        <v>47</v>
      </c>
    </row>
    <row r="4" ht="15">
      <c r="D4" s="9" t="s">
        <v>48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2012-05-30T20:48:14Z</cp:lastPrinted>
  <dcterms:created xsi:type="dcterms:W3CDTF">1998-06-30T20:04:50Z</dcterms:created>
  <dcterms:modified xsi:type="dcterms:W3CDTF">2012-06-01T17:13:01Z</dcterms:modified>
  <cp:category/>
  <cp:version/>
  <cp:contentType/>
  <cp:contentStatus/>
</cp:coreProperties>
</file>